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9040" windowHeight="16440" tabRatio="500"/>
  </bookViews>
  <sheets>
    <sheet name="Sheet1" sheetId="1" r:id="rId1"/>
  </sheets>
  <definedNames>
    <definedName name="_xlnm.Print_Area" localSheetId="0">Sheet1!$A$1:$P$119</definedName>
    <definedName name="solver_eng" localSheetId="0" hidden="1">1</definedName>
    <definedName name="solver_lin" localSheetId="0" hidden="1">2</definedName>
    <definedName name="solver_neg" localSheetId="0" hidden="1">2</definedName>
    <definedName name="solver_num" localSheetId="0" hidden="1">0</definedName>
    <definedName name="solver_opt" localSheetId="0" hidden="1">Sheet1!#REF!</definedName>
    <definedName name="solver_typ" localSheetId="0" hidden="1">1</definedName>
    <definedName name="solver_val" localSheetId="0" hidden="1">0</definedName>
    <definedName name="solver_ver" localSheetId="0" hidden="1">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N92" i="1" l="1"/>
  <c r="O92" i="1"/>
  <c r="L113" i="1"/>
  <c r="L112" i="1"/>
  <c r="L116" i="1"/>
  <c r="L114" i="1"/>
  <c r="L117" i="1"/>
  <c r="L118" i="1"/>
  <c r="L115" i="1"/>
  <c r="O108" i="1"/>
  <c r="O107" i="1"/>
  <c r="O106" i="1"/>
  <c r="O105" i="1"/>
  <c r="O104" i="1"/>
  <c r="O103" i="1"/>
  <c r="O102" i="1"/>
  <c r="O101" i="1"/>
  <c r="O100" i="1"/>
  <c r="O99" i="1"/>
  <c r="O98" i="1"/>
  <c r="O97" i="1"/>
  <c r="O96" i="1"/>
  <c r="M10" i="1"/>
  <c r="M11" i="1"/>
  <c r="M12" i="1"/>
  <c r="M13" i="1"/>
  <c r="M14" i="1"/>
  <c r="M15" i="1"/>
  <c r="M16" i="1"/>
  <c r="M17" i="1"/>
  <c r="M18" i="1"/>
  <c r="M19" i="1"/>
  <c r="M20" i="1"/>
  <c r="M21" i="1"/>
  <c r="N10" i="1"/>
  <c r="O10" i="1"/>
  <c r="N11" i="1"/>
  <c r="O11" i="1"/>
  <c r="N12" i="1"/>
  <c r="O12" i="1"/>
  <c r="N13" i="1"/>
  <c r="O13" i="1"/>
  <c r="N14" i="1"/>
  <c r="O14" i="1"/>
  <c r="N15" i="1"/>
  <c r="O15" i="1"/>
  <c r="N16" i="1"/>
  <c r="O16" i="1"/>
  <c r="N17" i="1"/>
  <c r="O17" i="1"/>
  <c r="N18" i="1"/>
  <c r="O18" i="1"/>
  <c r="N19" i="1"/>
  <c r="O19" i="1"/>
  <c r="N20" i="1"/>
  <c r="O20" i="1"/>
  <c r="N21" i="1"/>
  <c r="O21" i="1"/>
  <c r="M9" i="1"/>
  <c r="N9" i="1"/>
  <c r="O9" i="1"/>
  <c r="P9" i="1"/>
  <c r="P10" i="1"/>
  <c r="P11" i="1"/>
  <c r="P12" i="1"/>
  <c r="P13" i="1"/>
  <c r="P14" i="1"/>
  <c r="P15" i="1"/>
  <c r="P16" i="1"/>
  <c r="P17" i="1"/>
  <c r="P18" i="1"/>
  <c r="P19" i="1"/>
  <c r="P20" i="1"/>
  <c r="P21" i="1"/>
</calcChain>
</file>

<file path=xl/sharedStrings.xml><?xml version="1.0" encoding="utf-8"?>
<sst xmlns="http://schemas.openxmlformats.org/spreadsheetml/2006/main" count="156" uniqueCount="27">
  <si>
    <t>trial series</t>
  </si>
  <si>
    <t>slope (m)</t>
  </si>
  <si>
    <t>intercept (b)</t>
  </si>
  <si>
    <t>mean (-b/m)</t>
  </si>
  <si>
    <t>l</t>
  </si>
  <si>
    <t>m</t>
  </si>
  <si>
    <t>card number</t>
  </si>
  <si>
    <t>std. dev. (1/m)</t>
  </si>
  <si>
    <t>data for plotting psychometric function</t>
  </si>
  <si>
    <t>psychometric function parameters</t>
  </si>
  <si>
    <t>z "more" regression line parameters</t>
  </si>
  <si>
    <t>cmi. norm. prob,</t>
  </si>
  <si>
    <t>lower just-noticeable-difference (JNDi) = PSE -LL = p(0.50) - p(0.25) =</t>
  </si>
  <si>
    <t>point of subjective equality (PSE) = p(0.50) =</t>
  </si>
  <si>
    <t>upper  threshold (UL) = p(0.75) =</t>
  </si>
  <si>
    <t>lower threshold (LL) = p(0.25) =</t>
  </si>
  <si>
    <t>interval of uncertainty (IU) = UL - LL = p(0.75) - p(0.25)  =</t>
  </si>
  <si>
    <t>upper just-noticeable-difference (JNDu) = UL - PSE = p(0.75) - p(0.50) =</t>
  </si>
  <si>
    <t>average JND = (JNDu  + JNDi)/2 =</t>
  </si>
  <si>
    <t>frequency "less dense"</t>
  </si>
  <si>
    <t>frequency "more dense"</t>
  </si>
  <si>
    <t>probability "more dense"</t>
  </si>
  <si>
    <t>z-score "more dense"</t>
  </si>
  <si>
    <t>version 1.0, 5/10/15 jaf</t>
  </si>
  <si>
    <t>Instructions: For each trial series, enter "l" in the yellow boxes if the test card was sorted to the "less dense" pile and "m" if it was sorted to the "more dense" pile.</t>
  </si>
  <si>
    <t>method of constant stimuli worksheet</t>
  </si>
  <si>
    <t>critical values in psychometric function</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</si>
</sst>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2"/>
      <color theme="1"/>
      <name val="Calibri"/>
      <family val="2"/>
      <scheme val="minor"/>
    </font>
    <font>
      <b/>
      <sz val="12"/>
      <color theme="1"/>
      <name val="Calibri"/>
      <family val="2"/>
      <charset val="128"/>
      <scheme val="minor"/>
    </font>
    <font>
      <u/>
      <sz val="12"/>
      <color theme="10"/>
      <name val="Calibri"/>
      <family val="2"/>
      <charset val="128"/>
      <scheme val="minor"/>
    </font>
    <font>
      <u/>
      <sz val="12"/>
      <color theme="11"/>
      <name val="Calibri"/>
      <family val="2"/>
      <charset val="128"/>
      <scheme val="minor"/>
    </font>
    <font>
      <sz val="10"/>
      <color theme="1"/>
      <name val="Courier"/>
      <family val="3"/>
    </font>
    <font>
      <b/>
      <sz val="18"/>
      <color theme="1"/>
      <name val="Calibri"/>
      <family val="2"/>
      <scheme val="minor"/>
    </font>
    <font>
      <sz val="18"/>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medium">
        <color auto="1"/>
      </bottom>
      <diagonal/>
    </border>
  </borders>
  <cellStyleXfs count="1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0">
    <xf numFmtId="0" fontId="0" fillId="0" borderId="0" xfId="0"/>
    <xf numFmtId="0" fontId="0" fillId="0" borderId="0" xfId="0" applyAlignment="1">
      <alignment horizontal="right"/>
    </xf>
    <xf numFmtId="2" fontId="0" fillId="0" borderId="0" xfId="0" applyNumberFormat="1"/>
    <xf numFmtId="0" fontId="4" fillId="0" borderId="0" xfId="0" applyFont="1" applyAlignment="1">
      <alignment vertical="center"/>
    </xf>
    <xf numFmtId="0" fontId="5" fillId="0" borderId="0" xfId="0" applyFont="1"/>
    <xf numFmtId="0" fontId="1" fillId="0" borderId="0" xfId="0" applyFont="1" applyAlignment="1">
      <alignment horizontal="center"/>
    </xf>
    <xf numFmtId="0" fontId="6" fillId="2" borderId="1" xfId="0" applyFont="1" applyFill="1" applyBorder="1" applyAlignment="1">
      <alignment horizontal="center"/>
    </xf>
    <xf numFmtId="0" fontId="6" fillId="0" borderId="0" xfId="0" applyFont="1"/>
    <xf numFmtId="0" fontId="6" fillId="0" borderId="0" xfId="0" applyFont="1" applyAlignment="1">
      <alignment horizontal="right"/>
    </xf>
    <xf numFmtId="2" fontId="5" fillId="0" borderId="0" xfId="0" applyNumberFormat="1" applyFont="1"/>
    <xf numFmtId="2" fontId="6" fillId="0" borderId="0" xfId="0" applyNumberFormat="1" applyFont="1"/>
    <xf numFmtId="0" fontId="0" fillId="0" borderId="0" xfId="0"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0" fontId="0" fillId="0" borderId="0" xfId="0" applyFont="1" applyAlignment="1">
      <alignment horizontal="center"/>
    </xf>
    <xf numFmtId="2" fontId="0" fillId="0" borderId="0" xfId="0" applyNumberFormat="1" applyFont="1" applyAlignment="1">
      <alignment horizontal="center"/>
    </xf>
    <xf numFmtId="0" fontId="6" fillId="0" borderId="0" xfId="0" applyFont="1" applyAlignment="1">
      <alignment horizontal="center"/>
    </xf>
    <xf numFmtId="0" fontId="5" fillId="0" borderId="0" xfId="0" applyFont="1" applyAlignment="1">
      <alignment horizontal="center"/>
    </xf>
    <xf numFmtId="2" fontId="5" fillId="0" borderId="0" xfId="0" applyNumberFormat="1" applyFont="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2" fontId="6" fillId="0" borderId="5" xfId="0" applyNumberFormat="1" applyFont="1" applyBorder="1" applyAlignment="1">
      <alignment horizontal="center"/>
    </xf>
    <xf numFmtId="2" fontId="6" fillId="0" borderId="6" xfId="0" applyNumberFormat="1" applyFont="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0" borderId="4" xfId="0" applyFont="1" applyBorder="1" applyAlignment="1">
      <alignment horizontal="center"/>
    </xf>
    <xf numFmtId="2" fontId="6" fillId="0" borderId="4" xfId="0" applyNumberFormat="1" applyFont="1" applyBorder="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 fillId="0" borderId="0" xfId="0" applyFont="1" applyAlignment="1">
      <alignment horizontal="left"/>
    </xf>
    <xf numFmtId="0" fontId="5" fillId="0" borderId="0" xfId="0" applyFont="1" applyAlignment="1">
      <alignment horizontal="right" vertical="center"/>
    </xf>
    <xf numFmtId="0" fontId="6" fillId="0" borderId="0" xfId="0" applyFont="1" applyAlignment="1">
      <alignment horizontal="left" wrapText="1"/>
    </xf>
    <xf numFmtId="0" fontId="1" fillId="0" borderId="0" xfId="0" applyFont="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2" fontId="6" fillId="0" borderId="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cellXfs>
  <cellStyles count="1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manualLayout>
          <c:layoutTarget val="inner"/>
          <c:xMode val="edge"/>
          <c:yMode val="edge"/>
          <c:x val="0.175783652043495"/>
          <c:y val="5.0496453900709198E-2"/>
          <c:w val="0.79085333083364595"/>
          <c:h val="0.84851063829787199"/>
        </c:manualLayout>
      </c:layout>
      <c:scatterChart>
        <c:scatterStyle val="lineMarker"/>
        <c:varyColors val="0"/>
        <c:ser>
          <c:idx val="0"/>
          <c:order val="0"/>
          <c:tx>
            <c:strRef>
              <c:f>Sheet1!$P$7</c:f>
              <c:strCache>
                <c:ptCount val="1"/>
                <c:pt idx="0">
                  <c:v>z-score "more dense"</c:v>
                </c:pt>
              </c:strCache>
            </c:strRef>
          </c:tx>
          <c:trendline>
            <c:spPr>
              <a:ln w="47625" cmpd="sng">
                <a:solidFill>
                  <a:schemeClr val="accent2"/>
                </a:solidFill>
              </a:ln>
            </c:spPr>
            <c:trendlineType val="linear"/>
            <c:dispRSqr val="1"/>
            <c:dispEq val="1"/>
            <c:trendlineLbl>
              <c:layout>
                <c:manualLayout>
                  <c:x val="2.38850161280879E-2"/>
                  <c:y val="0.22773586607729701"/>
                </c:manualLayout>
              </c:layout>
              <c:numFmt formatCode="#,##0.00" sourceLinked="0"/>
              <c:txPr>
                <a:bodyPr/>
                <a:lstStyle/>
                <a:p>
                  <a:pPr>
                    <a:defRPr sz="1800"/>
                  </a:pPr>
                  <a:endParaRPr lang="en-US"/>
                </a:p>
              </c:txPr>
            </c:trendlineLbl>
          </c:trendline>
          <c:xVal>
            <c:numRef>
              <c:f>Sheet1!$B$9:$B$21</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xVal>
          <c:yVal>
            <c:numRef>
              <c:f>Sheet1!$P$9:$P$21</c:f>
              <c:numCache>
                <c:formatCode>0.00</c:formatCode>
                <c:ptCount val="13"/>
                <c:pt idx="0">
                  <c:v>#N/A</c:v>
                </c:pt>
                <c:pt idx="1">
                  <c:v>#N/A</c:v>
                </c:pt>
                <c:pt idx="2">
                  <c:v>-1.2815515655446006</c:v>
                </c:pt>
                <c:pt idx="3">
                  <c:v>-0.84162123357291452</c:v>
                </c:pt>
                <c:pt idx="4">
                  <c:v>0</c:v>
                </c:pt>
                <c:pt idx="5">
                  <c:v>0.52440051270804078</c:v>
                </c:pt>
                <c:pt idx="6">
                  <c:v>0.84162123357291474</c:v>
                </c:pt>
                <c:pt idx="7">
                  <c:v>1.2815515655446006</c:v>
                </c:pt>
                <c:pt idx="8">
                  <c:v>1.2815515655446006</c:v>
                </c:pt>
                <c:pt idx="9">
                  <c:v>#N/A</c:v>
                </c:pt>
                <c:pt idx="10">
                  <c:v>#N/A</c:v>
                </c:pt>
                <c:pt idx="11">
                  <c:v>#N/A</c:v>
                </c:pt>
                <c:pt idx="12">
                  <c:v>#N/A</c:v>
                </c:pt>
              </c:numCache>
            </c:numRef>
          </c:yVal>
          <c:smooth val="0"/>
        </c:ser>
        <c:dLbls>
          <c:showLegendKey val="0"/>
          <c:showVal val="0"/>
          <c:showCatName val="0"/>
          <c:showSerName val="0"/>
          <c:showPercent val="0"/>
          <c:showBubbleSize val="0"/>
        </c:dLbls>
        <c:axId val="153608576"/>
        <c:axId val="153610496"/>
      </c:scatterChart>
      <c:valAx>
        <c:axId val="153608576"/>
        <c:scaling>
          <c:orientation val="minMax"/>
          <c:max val="13"/>
          <c:min val="1"/>
        </c:scaling>
        <c:delete val="0"/>
        <c:axPos val="b"/>
        <c:title>
          <c:tx>
            <c:rich>
              <a:bodyPr/>
              <a:lstStyle/>
              <a:p>
                <a:pPr>
                  <a:defRPr sz="1800"/>
                </a:pPr>
                <a:r>
                  <a:rPr lang="en-US" sz="1800"/>
                  <a:t>card number</a:t>
                </a:r>
              </a:p>
            </c:rich>
          </c:tx>
          <c:layout/>
          <c:overlay val="0"/>
        </c:title>
        <c:numFmt formatCode="General" sourceLinked="1"/>
        <c:majorTickMark val="out"/>
        <c:minorTickMark val="none"/>
        <c:tickLblPos val="nextTo"/>
        <c:spPr>
          <a:ln w="28575" cmpd="sng"/>
        </c:spPr>
        <c:txPr>
          <a:bodyPr/>
          <a:lstStyle/>
          <a:p>
            <a:pPr>
              <a:defRPr sz="1800"/>
            </a:pPr>
            <a:endParaRPr lang="en-US"/>
          </a:p>
        </c:txPr>
        <c:crossAx val="153610496"/>
        <c:crosses val="autoZero"/>
        <c:crossBetween val="midCat"/>
        <c:majorUnit val="1"/>
      </c:valAx>
      <c:valAx>
        <c:axId val="153610496"/>
        <c:scaling>
          <c:orientation val="minMax"/>
          <c:max val="2"/>
          <c:min val="-2"/>
        </c:scaling>
        <c:delete val="0"/>
        <c:axPos val="l"/>
        <c:majorGridlines>
          <c:spPr>
            <a:ln>
              <a:noFill/>
            </a:ln>
          </c:spPr>
        </c:majorGridlines>
        <c:title>
          <c:tx>
            <c:rich>
              <a:bodyPr rot="-5400000" vert="horz"/>
              <a:lstStyle/>
              <a:p>
                <a:pPr>
                  <a:defRPr/>
                </a:pPr>
                <a:r>
                  <a:rPr lang="en-US" sz="1800"/>
                  <a:t>z -score</a:t>
                </a:r>
              </a:p>
            </c:rich>
          </c:tx>
          <c:layout/>
          <c:overlay val="0"/>
        </c:title>
        <c:numFmt formatCode="0.00" sourceLinked="1"/>
        <c:majorTickMark val="out"/>
        <c:minorTickMark val="none"/>
        <c:tickLblPos val="nextTo"/>
        <c:spPr>
          <a:ln w="28575" cmpd="sng"/>
        </c:spPr>
        <c:txPr>
          <a:bodyPr/>
          <a:lstStyle/>
          <a:p>
            <a:pPr>
              <a:defRPr sz="1800"/>
            </a:pPr>
            <a:endParaRPr lang="en-US"/>
          </a:p>
        </c:txPr>
        <c:crossAx val="153608576"/>
        <c:crosses val="autoZero"/>
        <c:crossBetween val="midCat"/>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scatterChart>
        <c:scatterStyle val="lineMarker"/>
        <c:varyColors val="0"/>
        <c:ser>
          <c:idx val="0"/>
          <c:order val="0"/>
          <c:tx>
            <c:strRef>
              <c:f>Sheet1!$N$7</c:f>
              <c:strCache>
                <c:ptCount val="1"/>
                <c:pt idx="0">
                  <c:v>frequency "more dense"</c:v>
                </c:pt>
              </c:strCache>
            </c:strRef>
          </c:tx>
          <c:xVal>
            <c:numRef>
              <c:f>Sheet1!$B$9:$B$21</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xVal>
          <c:yVal>
            <c:numRef>
              <c:f>Sheet1!$N$9:$N$21</c:f>
              <c:numCache>
                <c:formatCode>General</c:formatCode>
                <c:ptCount val="13"/>
                <c:pt idx="0">
                  <c:v>0</c:v>
                </c:pt>
                <c:pt idx="1">
                  <c:v>0</c:v>
                </c:pt>
                <c:pt idx="2">
                  <c:v>1</c:v>
                </c:pt>
                <c:pt idx="3">
                  <c:v>2</c:v>
                </c:pt>
                <c:pt idx="4">
                  <c:v>5</c:v>
                </c:pt>
                <c:pt idx="5">
                  <c:v>7</c:v>
                </c:pt>
                <c:pt idx="6">
                  <c:v>8</c:v>
                </c:pt>
                <c:pt idx="7">
                  <c:v>9</c:v>
                </c:pt>
                <c:pt idx="8">
                  <c:v>9</c:v>
                </c:pt>
                <c:pt idx="9">
                  <c:v>10</c:v>
                </c:pt>
                <c:pt idx="10">
                  <c:v>10</c:v>
                </c:pt>
                <c:pt idx="11">
                  <c:v>10</c:v>
                </c:pt>
                <c:pt idx="12">
                  <c:v>10</c:v>
                </c:pt>
              </c:numCache>
            </c:numRef>
          </c:yVal>
          <c:smooth val="0"/>
        </c:ser>
        <c:dLbls>
          <c:showLegendKey val="0"/>
          <c:showVal val="0"/>
          <c:showCatName val="0"/>
          <c:showSerName val="0"/>
          <c:showPercent val="0"/>
          <c:showBubbleSize val="0"/>
        </c:dLbls>
        <c:axId val="109673472"/>
        <c:axId val="144393344"/>
      </c:scatterChart>
      <c:valAx>
        <c:axId val="109673472"/>
        <c:scaling>
          <c:orientation val="minMax"/>
          <c:max val="13"/>
          <c:min val="1"/>
        </c:scaling>
        <c:delete val="0"/>
        <c:axPos val="b"/>
        <c:title>
          <c:tx>
            <c:rich>
              <a:bodyPr/>
              <a:lstStyle/>
              <a:p>
                <a:pPr>
                  <a:defRPr sz="1800"/>
                </a:pPr>
                <a:r>
                  <a:rPr lang="en-US" sz="1800"/>
                  <a:t>card</a:t>
                </a:r>
                <a:r>
                  <a:rPr lang="en-US" sz="1800" baseline="0"/>
                  <a:t> number</a:t>
                </a:r>
                <a:endParaRPr lang="en-US" sz="1800"/>
              </a:p>
            </c:rich>
          </c:tx>
          <c:layout/>
          <c:overlay val="0"/>
        </c:title>
        <c:numFmt formatCode="General" sourceLinked="1"/>
        <c:majorTickMark val="out"/>
        <c:minorTickMark val="none"/>
        <c:tickLblPos val="nextTo"/>
        <c:spPr>
          <a:ln w="12700" cmpd="sng"/>
        </c:spPr>
        <c:txPr>
          <a:bodyPr/>
          <a:lstStyle/>
          <a:p>
            <a:pPr>
              <a:defRPr sz="1800"/>
            </a:pPr>
            <a:endParaRPr lang="en-US"/>
          </a:p>
        </c:txPr>
        <c:crossAx val="144393344"/>
        <c:crosses val="autoZero"/>
        <c:crossBetween val="midCat"/>
        <c:majorUnit val="1"/>
      </c:valAx>
      <c:valAx>
        <c:axId val="144393344"/>
        <c:scaling>
          <c:orientation val="minMax"/>
          <c:max val="10"/>
        </c:scaling>
        <c:delete val="0"/>
        <c:axPos val="l"/>
        <c:majorGridlines>
          <c:spPr>
            <a:ln w="12700" cmpd="sng"/>
          </c:spPr>
        </c:majorGridlines>
        <c:title>
          <c:tx>
            <c:rich>
              <a:bodyPr rot="-5400000" vert="horz"/>
              <a:lstStyle/>
              <a:p>
                <a:pPr>
                  <a:defRPr sz="1800"/>
                </a:pPr>
                <a:r>
                  <a:rPr lang="en-US" sz="1800"/>
                  <a:t>frequency</a:t>
                </a:r>
              </a:p>
            </c:rich>
          </c:tx>
          <c:layout/>
          <c:overlay val="0"/>
        </c:title>
        <c:numFmt formatCode="General" sourceLinked="1"/>
        <c:majorTickMark val="out"/>
        <c:minorTickMark val="none"/>
        <c:tickLblPos val="nextTo"/>
        <c:spPr>
          <a:ln w="12700" cmpd="sng"/>
        </c:spPr>
        <c:txPr>
          <a:bodyPr/>
          <a:lstStyle/>
          <a:p>
            <a:pPr>
              <a:defRPr sz="1800"/>
            </a:pPr>
            <a:endParaRPr lang="en-US"/>
          </a:p>
        </c:txPr>
        <c:crossAx val="109673472"/>
        <c:crosses val="autoZero"/>
        <c:crossBetween val="midCat"/>
      </c:valAx>
    </c:plotArea>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en-US"/>
              <a:t>probability "more dense"</a:t>
            </a:r>
          </a:p>
        </c:rich>
      </c:tx>
      <c:layout/>
      <c:overlay val="0"/>
    </c:title>
    <c:autoTitleDeleted val="0"/>
    <c:plotArea>
      <c:layout/>
      <c:scatterChart>
        <c:scatterStyle val="lineMarker"/>
        <c:varyColors val="0"/>
        <c:ser>
          <c:idx val="0"/>
          <c:order val="0"/>
          <c:tx>
            <c:strRef>
              <c:f>Sheet1!$O$7</c:f>
              <c:strCache>
                <c:ptCount val="1"/>
                <c:pt idx="0">
                  <c:v>probability "more dense"</c:v>
                </c:pt>
              </c:strCache>
            </c:strRef>
          </c:tx>
          <c:xVal>
            <c:numRef>
              <c:f>Sheet1!$B$9:$B$21</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xVal>
          <c:yVal>
            <c:numRef>
              <c:f>Sheet1!$O$9:$O$21</c:f>
              <c:numCache>
                <c:formatCode>0.00</c:formatCode>
                <c:ptCount val="13"/>
                <c:pt idx="0">
                  <c:v>0</c:v>
                </c:pt>
                <c:pt idx="1">
                  <c:v>0</c:v>
                </c:pt>
                <c:pt idx="2">
                  <c:v>0.1</c:v>
                </c:pt>
                <c:pt idx="3">
                  <c:v>0.2</c:v>
                </c:pt>
                <c:pt idx="4">
                  <c:v>0.5</c:v>
                </c:pt>
                <c:pt idx="5">
                  <c:v>0.7</c:v>
                </c:pt>
                <c:pt idx="6">
                  <c:v>0.8</c:v>
                </c:pt>
                <c:pt idx="7">
                  <c:v>0.9</c:v>
                </c:pt>
                <c:pt idx="8">
                  <c:v>0.9</c:v>
                </c:pt>
                <c:pt idx="9">
                  <c:v>1</c:v>
                </c:pt>
                <c:pt idx="10">
                  <c:v>1</c:v>
                </c:pt>
                <c:pt idx="11">
                  <c:v>1</c:v>
                </c:pt>
                <c:pt idx="12">
                  <c:v>1</c:v>
                </c:pt>
              </c:numCache>
            </c:numRef>
          </c:yVal>
          <c:smooth val="0"/>
        </c:ser>
        <c:dLbls>
          <c:showLegendKey val="0"/>
          <c:showVal val="0"/>
          <c:showCatName val="0"/>
          <c:showSerName val="0"/>
          <c:showPercent val="0"/>
          <c:showBubbleSize val="0"/>
        </c:dLbls>
        <c:axId val="144540800"/>
        <c:axId val="144542720"/>
      </c:scatterChart>
      <c:valAx>
        <c:axId val="144540800"/>
        <c:scaling>
          <c:orientation val="minMax"/>
          <c:max val="13"/>
          <c:min val="1"/>
        </c:scaling>
        <c:delete val="0"/>
        <c:axPos val="b"/>
        <c:title>
          <c:tx>
            <c:rich>
              <a:bodyPr/>
              <a:lstStyle/>
              <a:p>
                <a:pPr>
                  <a:defRPr sz="1800"/>
                </a:pPr>
                <a:r>
                  <a:rPr lang="en-US"/>
                  <a:t>card</a:t>
                </a:r>
                <a:r>
                  <a:rPr lang="en-US" baseline="0"/>
                  <a:t> number</a:t>
                </a:r>
                <a:endParaRPr lang="en-US"/>
              </a:p>
            </c:rich>
          </c:tx>
          <c:layout/>
          <c:overlay val="0"/>
        </c:title>
        <c:numFmt formatCode="General" sourceLinked="1"/>
        <c:majorTickMark val="out"/>
        <c:minorTickMark val="none"/>
        <c:tickLblPos val="nextTo"/>
        <c:spPr>
          <a:ln w="12700" cmpd="sng"/>
        </c:spPr>
        <c:txPr>
          <a:bodyPr/>
          <a:lstStyle/>
          <a:p>
            <a:pPr>
              <a:defRPr sz="1800"/>
            </a:pPr>
            <a:endParaRPr lang="en-US"/>
          </a:p>
        </c:txPr>
        <c:crossAx val="144542720"/>
        <c:crosses val="autoZero"/>
        <c:crossBetween val="midCat"/>
        <c:majorUnit val="1"/>
      </c:valAx>
      <c:valAx>
        <c:axId val="144542720"/>
        <c:scaling>
          <c:orientation val="minMax"/>
          <c:max val="1"/>
        </c:scaling>
        <c:delete val="0"/>
        <c:axPos val="l"/>
        <c:majorGridlines>
          <c:spPr>
            <a:ln w="12700" cmpd="sng"/>
          </c:spPr>
        </c:majorGridlines>
        <c:title>
          <c:tx>
            <c:rich>
              <a:bodyPr rot="-5400000" vert="horz"/>
              <a:lstStyle/>
              <a:p>
                <a:pPr>
                  <a:defRPr sz="1800"/>
                </a:pPr>
                <a:r>
                  <a:rPr lang="en-US"/>
                  <a:t>probability</a:t>
                </a:r>
              </a:p>
            </c:rich>
          </c:tx>
          <c:layout/>
          <c:overlay val="0"/>
        </c:title>
        <c:numFmt formatCode="0.00" sourceLinked="1"/>
        <c:majorTickMark val="out"/>
        <c:minorTickMark val="none"/>
        <c:tickLblPos val="nextTo"/>
        <c:spPr>
          <a:ln w="12700" cmpd="sng"/>
        </c:spPr>
        <c:txPr>
          <a:bodyPr/>
          <a:lstStyle/>
          <a:p>
            <a:pPr>
              <a:defRPr sz="1800"/>
            </a:pPr>
            <a:endParaRPr lang="en-US"/>
          </a:p>
        </c:txPr>
        <c:crossAx val="144540800"/>
        <c:crosses val="autoZero"/>
        <c:crossBetween val="midCat"/>
      </c:valAx>
    </c:plotArea>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en-US"/>
              <a:t>psychometric</a:t>
            </a:r>
            <a:r>
              <a:rPr lang="en-US" baseline="0"/>
              <a:t> function</a:t>
            </a:r>
            <a:endParaRPr lang="en-US"/>
          </a:p>
        </c:rich>
      </c:tx>
      <c:layout/>
      <c:overlay val="0"/>
    </c:title>
    <c:autoTitleDeleted val="0"/>
    <c:plotArea>
      <c:layout/>
      <c:scatterChart>
        <c:scatterStyle val="lineMarker"/>
        <c:varyColors val="0"/>
        <c:ser>
          <c:idx val="0"/>
          <c:order val="0"/>
          <c:tx>
            <c:strRef>
              <c:f>Sheet1!$O$7</c:f>
              <c:strCache>
                <c:ptCount val="1"/>
                <c:pt idx="0">
                  <c:v>probability "more dense"</c:v>
                </c:pt>
              </c:strCache>
            </c:strRef>
          </c:tx>
          <c:xVal>
            <c:numRef>
              <c:f>Sheet1!$B$9:$B$21</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xVal>
          <c:yVal>
            <c:numRef>
              <c:f>Sheet1!$O$9:$O$21</c:f>
              <c:numCache>
                <c:formatCode>0.00</c:formatCode>
                <c:ptCount val="13"/>
                <c:pt idx="0">
                  <c:v>0</c:v>
                </c:pt>
                <c:pt idx="1">
                  <c:v>0</c:v>
                </c:pt>
                <c:pt idx="2">
                  <c:v>0.1</c:v>
                </c:pt>
                <c:pt idx="3">
                  <c:v>0.2</c:v>
                </c:pt>
                <c:pt idx="4">
                  <c:v>0.5</c:v>
                </c:pt>
                <c:pt idx="5">
                  <c:v>0.7</c:v>
                </c:pt>
                <c:pt idx="6">
                  <c:v>0.8</c:v>
                </c:pt>
                <c:pt idx="7">
                  <c:v>0.9</c:v>
                </c:pt>
                <c:pt idx="8">
                  <c:v>0.9</c:v>
                </c:pt>
                <c:pt idx="9">
                  <c:v>1</c:v>
                </c:pt>
                <c:pt idx="10">
                  <c:v>1</c:v>
                </c:pt>
                <c:pt idx="11">
                  <c:v>1</c:v>
                </c:pt>
                <c:pt idx="12">
                  <c:v>1</c:v>
                </c:pt>
              </c:numCache>
            </c:numRef>
          </c:yVal>
          <c:smooth val="0"/>
        </c:ser>
        <c:ser>
          <c:idx val="1"/>
          <c:order val="1"/>
          <c:tx>
            <c:v>psycho</c:v>
          </c:tx>
          <c:marker>
            <c:symbol val="none"/>
          </c:marker>
          <c:xVal>
            <c:numRef>
              <c:f>Sheet1!$N$96:$N$108</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xVal>
          <c:yVal>
            <c:numRef>
              <c:f>Sheet1!$O$96:$O$108</c:f>
              <c:numCache>
                <c:formatCode>0.00</c:formatCode>
                <c:ptCount val="13"/>
                <c:pt idx="0">
                  <c:v>2.1691693767646781E-2</c:v>
                </c:pt>
                <c:pt idx="1">
                  <c:v>5.9379940594793013E-2</c:v>
                </c:pt>
                <c:pt idx="2">
                  <c:v>0.13566606094638264</c:v>
                </c:pt>
                <c:pt idx="3">
                  <c:v>0.26108629969286151</c:v>
                </c:pt>
                <c:pt idx="4">
                  <c:v>0.42857628409909926</c:v>
                </c:pt>
                <c:pt idx="5">
                  <c:v>0.61026124755579725</c:v>
                </c:pt>
                <c:pt idx="6">
                  <c:v>0.77035000283520949</c:v>
                </c:pt>
                <c:pt idx="7">
                  <c:v>0.88493032977829178</c:v>
                </c:pt>
                <c:pt idx="8">
                  <c:v>0.95154277373327723</c:v>
                </c:pt>
                <c:pt idx="9">
                  <c:v>0.98299697735236724</c:v>
                </c:pt>
                <c:pt idx="10">
                  <c:v>0.99505998424222941</c:v>
                </c:pt>
                <c:pt idx="11">
                  <c:v>0.9988171092568956</c:v>
                </c:pt>
                <c:pt idx="12">
                  <c:v>0.99976737092096446</c:v>
                </c:pt>
              </c:numCache>
            </c:numRef>
          </c:yVal>
          <c:smooth val="0"/>
        </c:ser>
        <c:ser>
          <c:idx val="2"/>
          <c:order val="2"/>
          <c:tx>
            <c:v>critvals</c:v>
          </c:tx>
          <c:spPr>
            <a:ln>
              <a:noFill/>
            </a:ln>
          </c:spPr>
          <c:marker>
            <c:symbol val="square"/>
            <c:size val="10"/>
            <c:spPr>
              <a:solidFill>
                <a:srgbClr val="C0504D"/>
              </a:solidFill>
              <a:ln>
                <a:noFill/>
              </a:ln>
            </c:spPr>
          </c:marker>
          <c:xVal>
            <c:numRef>
              <c:f>Sheet1!$L$112:$L$114</c:f>
              <c:numCache>
                <c:formatCode>0.00</c:formatCode>
                <c:ptCount val="3"/>
                <c:pt idx="0">
                  <c:v>5.3913043478260869</c:v>
                </c:pt>
                <c:pt idx="1">
                  <c:v>6.8575864134697433</c:v>
                </c:pt>
                <c:pt idx="2">
                  <c:v>3.9250222821824305</c:v>
                </c:pt>
              </c:numCache>
            </c:numRef>
          </c:xVal>
          <c:yVal>
            <c:numRef>
              <c:f>Sheet1!$N$112:$N$114</c:f>
              <c:numCache>
                <c:formatCode>General</c:formatCode>
                <c:ptCount val="3"/>
                <c:pt idx="0">
                  <c:v>0.5</c:v>
                </c:pt>
                <c:pt idx="1">
                  <c:v>0.75</c:v>
                </c:pt>
                <c:pt idx="2">
                  <c:v>0.25</c:v>
                </c:pt>
              </c:numCache>
            </c:numRef>
          </c:yVal>
          <c:smooth val="0"/>
        </c:ser>
        <c:dLbls>
          <c:showLegendKey val="0"/>
          <c:showVal val="0"/>
          <c:showCatName val="0"/>
          <c:showSerName val="0"/>
          <c:showPercent val="0"/>
          <c:showBubbleSize val="0"/>
        </c:dLbls>
        <c:axId val="144740736"/>
        <c:axId val="144743040"/>
      </c:scatterChart>
      <c:valAx>
        <c:axId val="144740736"/>
        <c:scaling>
          <c:orientation val="minMax"/>
          <c:max val="13"/>
          <c:min val="1"/>
        </c:scaling>
        <c:delete val="0"/>
        <c:axPos val="b"/>
        <c:title>
          <c:tx>
            <c:rich>
              <a:bodyPr/>
              <a:lstStyle/>
              <a:p>
                <a:pPr>
                  <a:defRPr sz="1800"/>
                </a:pPr>
                <a:r>
                  <a:rPr lang="en-US"/>
                  <a:t>card</a:t>
                </a:r>
                <a:r>
                  <a:rPr lang="en-US" baseline="0"/>
                  <a:t> number</a:t>
                </a:r>
                <a:endParaRPr lang="en-US"/>
              </a:p>
            </c:rich>
          </c:tx>
          <c:layout/>
          <c:overlay val="0"/>
        </c:title>
        <c:numFmt formatCode="General" sourceLinked="1"/>
        <c:majorTickMark val="out"/>
        <c:minorTickMark val="none"/>
        <c:tickLblPos val="nextTo"/>
        <c:spPr>
          <a:ln w="12700" cmpd="sng"/>
        </c:spPr>
        <c:txPr>
          <a:bodyPr/>
          <a:lstStyle/>
          <a:p>
            <a:pPr>
              <a:defRPr sz="1800"/>
            </a:pPr>
            <a:endParaRPr lang="en-US"/>
          </a:p>
        </c:txPr>
        <c:crossAx val="144743040"/>
        <c:crosses val="autoZero"/>
        <c:crossBetween val="midCat"/>
        <c:majorUnit val="1"/>
      </c:valAx>
      <c:valAx>
        <c:axId val="144743040"/>
        <c:scaling>
          <c:orientation val="minMax"/>
          <c:max val="1"/>
        </c:scaling>
        <c:delete val="0"/>
        <c:axPos val="l"/>
        <c:majorGridlines>
          <c:spPr>
            <a:ln w="12700" cmpd="sng"/>
          </c:spPr>
        </c:majorGridlines>
        <c:title>
          <c:tx>
            <c:rich>
              <a:bodyPr rot="-5400000" vert="horz"/>
              <a:lstStyle/>
              <a:p>
                <a:pPr>
                  <a:defRPr sz="1800"/>
                </a:pPr>
                <a:r>
                  <a:rPr lang="en-US"/>
                  <a:t>probability</a:t>
                </a:r>
              </a:p>
            </c:rich>
          </c:tx>
          <c:layout>
            <c:manualLayout>
              <c:xMode val="edge"/>
              <c:yMode val="edge"/>
              <c:x val="2.4118738404452701E-2"/>
              <c:y val="0.33217944328865201"/>
            </c:manualLayout>
          </c:layout>
          <c:overlay val="0"/>
        </c:title>
        <c:numFmt formatCode="0.00" sourceLinked="1"/>
        <c:majorTickMark val="out"/>
        <c:minorTickMark val="none"/>
        <c:tickLblPos val="nextTo"/>
        <c:spPr>
          <a:ln w="12700" cmpd="sng"/>
        </c:spPr>
        <c:txPr>
          <a:bodyPr/>
          <a:lstStyle/>
          <a:p>
            <a:pPr>
              <a:defRPr sz="1800"/>
            </a:pPr>
            <a:endParaRPr lang="en-US"/>
          </a:p>
        </c:txPr>
        <c:crossAx val="144740736"/>
        <c:crosses val="autoZero"/>
        <c:crossBetween val="midCat"/>
        <c:majorUnit val="0.25"/>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12701</xdr:colOff>
      <xdr:row>67</xdr:row>
      <xdr:rowOff>19050</xdr:rowOff>
    </xdr:from>
    <xdr:to>
      <xdr:col>12</xdr:col>
      <xdr:colOff>1</xdr:colOff>
      <xdr:row>87</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12699</xdr:colOff>
      <xdr:row>23</xdr:row>
      <xdr:rowOff>19050</xdr:rowOff>
    </xdr:from>
    <xdr:to>
      <xdr:col>12</xdr:col>
      <xdr:colOff>0</xdr:colOff>
      <xdr:row>43</xdr:row>
      <xdr:rowOff>12700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25400</xdr:colOff>
      <xdr:row>45</xdr:row>
      <xdr:rowOff>19050</xdr:rowOff>
    </xdr:from>
    <xdr:to>
      <xdr:col>12</xdr:col>
      <xdr:colOff>25400</xdr:colOff>
      <xdr:row>65</xdr:row>
      <xdr:rowOff>12700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12700</xdr:colOff>
      <xdr:row>89</xdr:row>
      <xdr:rowOff>25400</xdr:rowOff>
    </xdr:from>
    <xdr:to>
      <xdr:col>12</xdr:col>
      <xdr:colOff>0</xdr:colOff>
      <xdr:row>109</xdr:row>
      <xdr:rowOff>12700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S119"/>
  <sheetViews>
    <sheetView tabSelected="1" topLeftCell="A7" workbookViewId="0">
      <selection activeCell="L140" sqref="L140"/>
    </sheetView>
  </sheetViews>
  <sheetFormatPr defaultColWidth="11" defaultRowHeight="15.75"/>
  <cols>
    <col min="1" max="1" width="6.625" customWidth="1"/>
    <col min="2" max="2" width="12" style="1" customWidth="1"/>
    <col min="3" max="12" width="9" customWidth="1"/>
    <col min="13" max="14" width="18.875" style="11" customWidth="1"/>
    <col min="15" max="16" width="18.875" style="12" customWidth="1"/>
    <col min="17" max="17" width="6.5" customWidth="1"/>
    <col min="19" max="31" width="6" customWidth="1"/>
  </cols>
  <sheetData>
    <row r="1" spans="2:16" ht="23.1" customHeight="1">
      <c r="B1" s="4" t="s">
        <v>25</v>
      </c>
    </row>
    <row r="2" spans="2:16" ht="23.1" customHeight="1">
      <c r="B2" s="4" t="s">
        <v>23</v>
      </c>
    </row>
    <row r="3" spans="2:16" ht="23.1" customHeight="1"/>
    <row r="4" spans="2:16" ht="23.1" customHeight="1">
      <c r="B4" s="40" t="s">
        <v>24</v>
      </c>
      <c r="C4" s="40"/>
      <c r="D4" s="40"/>
      <c r="E4" s="40"/>
      <c r="F4" s="40"/>
      <c r="G4" s="40"/>
      <c r="H4" s="40"/>
      <c r="I4" s="40"/>
      <c r="J4" s="40"/>
      <c r="K4" s="40"/>
      <c r="L4" s="40"/>
    </row>
    <row r="5" spans="2:16" ht="23.1" customHeight="1">
      <c r="B5" s="40"/>
      <c r="C5" s="40"/>
      <c r="D5" s="40"/>
      <c r="E5" s="40"/>
      <c r="F5" s="40"/>
      <c r="G5" s="40"/>
      <c r="H5" s="40"/>
      <c r="I5" s="40"/>
      <c r="J5" s="40"/>
      <c r="K5" s="40"/>
      <c r="L5" s="40"/>
    </row>
    <row r="6" spans="2:16" ht="23.1" customHeight="1" thickBot="1"/>
    <row r="7" spans="2:16" ht="23.1" customHeight="1">
      <c r="B7" s="47" t="s">
        <v>6</v>
      </c>
      <c r="C7" s="42" t="s">
        <v>0</v>
      </c>
      <c r="D7" s="43"/>
      <c r="E7" s="43"/>
      <c r="F7" s="43"/>
      <c r="G7" s="43"/>
      <c r="H7" s="43"/>
      <c r="I7" s="43"/>
      <c r="J7" s="43"/>
      <c r="K7" s="43"/>
      <c r="L7" s="44"/>
      <c r="M7" s="47" t="s">
        <v>19</v>
      </c>
      <c r="N7" s="47" t="s">
        <v>20</v>
      </c>
      <c r="O7" s="45" t="s">
        <v>21</v>
      </c>
      <c r="P7" s="45" t="s">
        <v>22</v>
      </c>
    </row>
    <row r="8" spans="2:16" ht="24" thickBot="1">
      <c r="B8" s="48"/>
      <c r="C8" s="33">
        <v>1</v>
      </c>
      <c r="D8" s="34">
        <v>2</v>
      </c>
      <c r="E8" s="34">
        <v>3</v>
      </c>
      <c r="F8" s="34">
        <v>4</v>
      </c>
      <c r="G8" s="34">
        <v>5</v>
      </c>
      <c r="H8" s="34">
        <v>6</v>
      </c>
      <c r="I8" s="34">
        <v>7</v>
      </c>
      <c r="J8" s="34">
        <v>8</v>
      </c>
      <c r="K8" s="34">
        <v>9</v>
      </c>
      <c r="L8" s="35">
        <v>10</v>
      </c>
      <c r="M8" s="49"/>
      <c r="N8" s="49"/>
      <c r="O8" s="46"/>
      <c r="P8" s="46"/>
    </row>
    <row r="9" spans="2:16" ht="23.1" customHeight="1">
      <c r="B9" s="36">
        <v>1</v>
      </c>
      <c r="C9" s="29" t="s">
        <v>4</v>
      </c>
      <c r="D9" s="19" t="s">
        <v>4</v>
      </c>
      <c r="E9" s="19" t="s">
        <v>4</v>
      </c>
      <c r="F9" s="19" t="s">
        <v>4</v>
      </c>
      <c r="G9" s="19" t="s">
        <v>4</v>
      </c>
      <c r="H9" s="19" t="s">
        <v>4</v>
      </c>
      <c r="I9" s="19" t="s">
        <v>4</v>
      </c>
      <c r="J9" s="19" t="s">
        <v>4</v>
      </c>
      <c r="K9" s="19" t="s">
        <v>4</v>
      </c>
      <c r="L9" s="30" t="s">
        <v>4</v>
      </c>
      <c r="M9" s="31">
        <f>COUNTIF(C9:L9,"=l")</f>
        <v>10</v>
      </c>
      <c r="N9" s="31">
        <f>10 -M9</f>
        <v>0</v>
      </c>
      <c r="O9" s="32">
        <f>N9/10</f>
        <v>0</v>
      </c>
      <c r="P9" s="32" t="e">
        <f t="shared" ref="P9:P20" si="0">IF(OR(O9&lt;=0,O9&gt;=1),NA(),NORMSINV(O9))</f>
        <v>#N/A</v>
      </c>
    </row>
    <row r="10" spans="2:16" ht="23.25">
      <c r="B10" s="36">
        <v>2</v>
      </c>
      <c r="C10" s="20" t="s">
        <v>4</v>
      </c>
      <c r="D10" s="6" t="s">
        <v>4</v>
      </c>
      <c r="E10" s="6" t="s">
        <v>4</v>
      </c>
      <c r="F10" s="6" t="s">
        <v>4</v>
      </c>
      <c r="G10" s="6" t="s">
        <v>4</v>
      </c>
      <c r="H10" s="6" t="s">
        <v>4</v>
      </c>
      <c r="I10" s="6" t="s">
        <v>4</v>
      </c>
      <c r="J10" s="6" t="s">
        <v>4</v>
      </c>
      <c r="K10" s="6" t="s">
        <v>4</v>
      </c>
      <c r="L10" s="21" t="s">
        <v>4</v>
      </c>
      <c r="M10" s="25">
        <f t="shared" ref="M10:M21" si="1">COUNTIF(C10:L10,"=l")</f>
        <v>10</v>
      </c>
      <c r="N10" s="25">
        <f t="shared" ref="N10:N21" si="2">10 -M10</f>
        <v>0</v>
      </c>
      <c r="O10" s="27">
        <f t="shared" ref="O10:O21" si="3">N10/10</f>
        <v>0</v>
      </c>
      <c r="P10" s="27" t="e">
        <f t="shared" si="0"/>
        <v>#N/A</v>
      </c>
    </row>
    <row r="11" spans="2:16" ht="23.25">
      <c r="B11" s="36">
        <v>3</v>
      </c>
      <c r="C11" s="20" t="s">
        <v>5</v>
      </c>
      <c r="D11" s="6" t="s">
        <v>4</v>
      </c>
      <c r="E11" s="6" t="s">
        <v>4</v>
      </c>
      <c r="F11" s="6" t="s">
        <v>4</v>
      </c>
      <c r="G11" s="6" t="s">
        <v>4</v>
      </c>
      <c r="H11" s="6" t="s">
        <v>4</v>
      </c>
      <c r="I11" s="6" t="s">
        <v>4</v>
      </c>
      <c r="J11" s="6" t="s">
        <v>4</v>
      </c>
      <c r="K11" s="6" t="s">
        <v>4</v>
      </c>
      <c r="L11" s="21" t="s">
        <v>4</v>
      </c>
      <c r="M11" s="25">
        <f t="shared" si="1"/>
        <v>9</v>
      </c>
      <c r="N11" s="25">
        <f t="shared" si="2"/>
        <v>1</v>
      </c>
      <c r="O11" s="27">
        <f t="shared" si="3"/>
        <v>0.1</v>
      </c>
      <c r="P11" s="27">
        <f t="shared" si="0"/>
        <v>-1.2815515655446006</v>
      </c>
    </row>
    <row r="12" spans="2:16" ht="23.25">
      <c r="B12" s="36">
        <v>4</v>
      </c>
      <c r="C12" s="20" t="s">
        <v>5</v>
      </c>
      <c r="D12" s="6" t="s">
        <v>4</v>
      </c>
      <c r="E12" s="6" t="s">
        <v>5</v>
      </c>
      <c r="F12" s="6" t="s">
        <v>4</v>
      </c>
      <c r="G12" s="6" t="s">
        <v>4</v>
      </c>
      <c r="H12" s="6" t="s">
        <v>4</v>
      </c>
      <c r="I12" s="6" t="s">
        <v>4</v>
      </c>
      <c r="J12" s="6" t="s">
        <v>4</v>
      </c>
      <c r="K12" s="6" t="s">
        <v>4</v>
      </c>
      <c r="L12" s="21" t="s">
        <v>4</v>
      </c>
      <c r="M12" s="25">
        <f t="shared" si="1"/>
        <v>8</v>
      </c>
      <c r="N12" s="25">
        <f t="shared" si="2"/>
        <v>2</v>
      </c>
      <c r="O12" s="27">
        <f t="shared" si="3"/>
        <v>0.2</v>
      </c>
      <c r="P12" s="27">
        <f t="shared" si="0"/>
        <v>-0.84162123357291452</v>
      </c>
    </row>
    <row r="13" spans="2:16" ht="23.25">
      <c r="B13" s="36">
        <v>5</v>
      </c>
      <c r="C13" s="20" t="s">
        <v>4</v>
      </c>
      <c r="D13" s="6" t="s">
        <v>5</v>
      </c>
      <c r="E13" s="6" t="s">
        <v>5</v>
      </c>
      <c r="F13" s="6" t="s">
        <v>5</v>
      </c>
      <c r="G13" s="6" t="s">
        <v>5</v>
      </c>
      <c r="H13" s="6" t="s">
        <v>4</v>
      </c>
      <c r="I13" s="6" t="s">
        <v>4</v>
      </c>
      <c r="J13" s="6" t="s">
        <v>4</v>
      </c>
      <c r="K13" s="6" t="s">
        <v>5</v>
      </c>
      <c r="L13" s="21" t="s">
        <v>4</v>
      </c>
      <c r="M13" s="25">
        <f t="shared" si="1"/>
        <v>5</v>
      </c>
      <c r="N13" s="25">
        <f t="shared" si="2"/>
        <v>5</v>
      </c>
      <c r="O13" s="27">
        <f t="shared" si="3"/>
        <v>0.5</v>
      </c>
      <c r="P13" s="27">
        <f t="shared" si="0"/>
        <v>0</v>
      </c>
    </row>
    <row r="14" spans="2:16" ht="23.25">
      <c r="B14" s="36">
        <v>6</v>
      </c>
      <c r="C14" s="20" t="s">
        <v>5</v>
      </c>
      <c r="D14" s="6" t="s">
        <v>5</v>
      </c>
      <c r="E14" s="6" t="s">
        <v>5</v>
      </c>
      <c r="F14" s="6" t="s">
        <v>5</v>
      </c>
      <c r="G14" s="6" t="s">
        <v>5</v>
      </c>
      <c r="H14" s="6" t="s">
        <v>4</v>
      </c>
      <c r="I14" s="6" t="s">
        <v>4</v>
      </c>
      <c r="J14" s="6" t="s">
        <v>5</v>
      </c>
      <c r="K14" s="6" t="s">
        <v>4</v>
      </c>
      <c r="L14" s="21" t="s">
        <v>5</v>
      </c>
      <c r="M14" s="25">
        <f t="shared" si="1"/>
        <v>3</v>
      </c>
      <c r="N14" s="25">
        <f t="shared" si="2"/>
        <v>7</v>
      </c>
      <c r="O14" s="27">
        <f t="shared" si="3"/>
        <v>0.7</v>
      </c>
      <c r="P14" s="27">
        <f t="shared" si="0"/>
        <v>0.52440051270804078</v>
      </c>
    </row>
    <row r="15" spans="2:16" ht="23.25">
      <c r="B15" s="36">
        <v>7</v>
      </c>
      <c r="C15" s="20" t="s">
        <v>5</v>
      </c>
      <c r="D15" s="6" t="s">
        <v>5</v>
      </c>
      <c r="E15" s="6" t="s">
        <v>5</v>
      </c>
      <c r="F15" s="6" t="s">
        <v>5</v>
      </c>
      <c r="G15" s="6" t="s">
        <v>5</v>
      </c>
      <c r="H15" s="6" t="s">
        <v>5</v>
      </c>
      <c r="I15" s="6" t="s">
        <v>5</v>
      </c>
      <c r="J15" s="6" t="s">
        <v>5</v>
      </c>
      <c r="K15" s="6" t="s">
        <v>4</v>
      </c>
      <c r="L15" s="21" t="s">
        <v>4</v>
      </c>
      <c r="M15" s="25">
        <f t="shared" si="1"/>
        <v>2</v>
      </c>
      <c r="N15" s="25">
        <f t="shared" si="2"/>
        <v>8</v>
      </c>
      <c r="O15" s="27">
        <f t="shared" si="3"/>
        <v>0.8</v>
      </c>
      <c r="P15" s="27">
        <f t="shared" si="0"/>
        <v>0.84162123357291474</v>
      </c>
    </row>
    <row r="16" spans="2:16" ht="23.25">
      <c r="B16" s="36">
        <v>8</v>
      </c>
      <c r="C16" s="20" t="s">
        <v>5</v>
      </c>
      <c r="D16" s="6" t="s">
        <v>4</v>
      </c>
      <c r="E16" s="6" t="s">
        <v>5</v>
      </c>
      <c r="F16" s="6" t="s">
        <v>5</v>
      </c>
      <c r="G16" s="6" t="s">
        <v>5</v>
      </c>
      <c r="H16" s="6" t="s">
        <v>5</v>
      </c>
      <c r="I16" s="6" t="s">
        <v>5</v>
      </c>
      <c r="J16" s="6" t="s">
        <v>5</v>
      </c>
      <c r="K16" s="6" t="s">
        <v>5</v>
      </c>
      <c r="L16" s="21" t="s">
        <v>5</v>
      </c>
      <c r="M16" s="25">
        <f t="shared" si="1"/>
        <v>1</v>
      </c>
      <c r="N16" s="25">
        <f t="shared" si="2"/>
        <v>9</v>
      </c>
      <c r="O16" s="27">
        <f t="shared" si="3"/>
        <v>0.9</v>
      </c>
      <c r="P16" s="27">
        <f t="shared" si="0"/>
        <v>1.2815515655446006</v>
      </c>
    </row>
    <row r="17" spans="2:18" ht="23.25">
      <c r="B17" s="36">
        <v>9</v>
      </c>
      <c r="C17" s="20" t="s">
        <v>5</v>
      </c>
      <c r="D17" s="6" t="s">
        <v>5</v>
      </c>
      <c r="E17" s="6" t="s">
        <v>5</v>
      </c>
      <c r="F17" s="6" t="s">
        <v>5</v>
      </c>
      <c r="G17" s="6" t="s">
        <v>4</v>
      </c>
      <c r="H17" s="6" t="s">
        <v>5</v>
      </c>
      <c r="I17" s="6" t="s">
        <v>5</v>
      </c>
      <c r="J17" s="6" t="s">
        <v>5</v>
      </c>
      <c r="K17" s="6" t="s">
        <v>5</v>
      </c>
      <c r="L17" s="21" t="s">
        <v>5</v>
      </c>
      <c r="M17" s="25">
        <f t="shared" si="1"/>
        <v>1</v>
      </c>
      <c r="N17" s="25">
        <f t="shared" si="2"/>
        <v>9</v>
      </c>
      <c r="O17" s="27">
        <f t="shared" si="3"/>
        <v>0.9</v>
      </c>
      <c r="P17" s="27">
        <f t="shared" si="0"/>
        <v>1.2815515655446006</v>
      </c>
    </row>
    <row r="18" spans="2:18" ht="23.25">
      <c r="B18" s="36">
        <v>10</v>
      </c>
      <c r="C18" s="20" t="s">
        <v>5</v>
      </c>
      <c r="D18" s="6" t="s">
        <v>5</v>
      </c>
      <c r="E18" s="6" t="s">
        <v>5</v>
      </c>
      <c r="F18" s="6" t="s">
        <v>5</v>
      </c>
      <c r="G18" s="6" t="s">
        <v>5</v>
      </c>
      <c r="H18" s="6" t="s">
        <v>5</v>
      </c>
      <c r="I18" s="6" t="s">
        <v>5</v>
      </c>
      <c r="J18" s="6" t="s">
        <v>5</v>
      </c>
      <c r="K18" s="6" t="s">
        <v>5</v>
      </c>
      <c r="L18" s="21" t="s">
        <v>5</v>
      </c>
      <c r="M18" s="25">
        <f t="shared" si="1"/>
        <v>0</v>
      </c>
      <c r="N18" s="25">
        <f t="shared" si="2"/>
        <v>10</v>
      </c>
      <c r="O18" s="27">
        <f t="shared" si="3"/>
        <v>1</v>
      </c>
      <c r="P18" s="27" t="e">
        <f t="shared" si="0"/>
        <v>#N/A</v>
      </c>
    </row>
    <row r="19" spans="2:18" ht="23.25">
      <c r="B19" s="36">
        <v>11</v>
      </c>
      <c r="C19" s="20" t="s">
        <v>5</v>
      </c>
      <c r="D19" s="6" t="s">
        <v>5</v>
      </c>
      <c r="E19" s="6" t="s">
        <v>5</v>
      </c>
      <c r="F19" s="6" t="s">
        <v>5</v>
      </c>
      <c r="G19" s="6" t="s">
        <v>5</v>
      </c>
      <c r="H19" s="6" t="s">
        <v>5</v>
      </c>
      <c r="I19" s="6" t="s">
        <v>5</v>
      </c>
      <c r="J19" s="6" t="s">
        <v>5</v>
      </c>
      <c r="K19" s="6" t="s">
        <v>5</v>
      </c>
      <c r="L19" s="21" t="s">
        <v>5</v>
      </c>
      <c r="M19" s="25">
        <f t="shared" si="1"/>
        <v>0</v>
      </c>
      <c r="N19" s="25">
        <f t="shared" si="2"/>
        <v>10</v>
      </c>
      <c r="O19" s="27">
        <f t="shared" si="3"/>
        <v>1</v>
      </c>
      <c r="P19" s="27" t="e">
        <f t="shared" si="0"/>
        <v>#N/A</v>
      </c>
    </row>
    <row r="20" spans="2:18" ht="23.25">
      <c r="B20" s="36">
        <v>12</v>
      </c>
      <c r="C20" s="20" t="s">
        <v>5</v>
      </c>
      <c r="D20" s="6" t="s">
        <v>5</v>
      </c>
      <c r="E20" s="6" t="s">
        <v>5</v>
      </c>
      <c r="F20" s="6" t="s">
        <v>5</v>
      </c>
      <c r="G20" s="6" t="s">
        <v>5</v>
      </c>
      <c r="H20" s="6" t="s">
        <v>5</v>
      </c>
      <c r="I20" s="6" t="s">
        <v>5</v>
      </c>
      <c r="J20" s="6" t="s">
        <v>5</v>
      </c>
      <c r="K20" s="6" t="s">
        <v>5</v>
      </c>
      <c r="L20" s="21" t="s">
        <v>5</v>
      </c>
      <c r="M20" s="25">
        <f t="shared" si="1"/>
        <v>0</v>
      </c>
      <c r="N20" s="25">
        <f t="shared" si="2"/>
        <v>10</v>
      </c>
      <c r="O20" s="27">
        <f t="shared" si="3"/>
        <v>1</v>
      </c>
      <c r="P20" s="27" t="e">
        <f t="shared" si="0"/>
        <v>#N/A</v>
      </c>
    </row>
    <row r="21" spans="2:18" ht="24" thickBot="1">
      <c r="B21" s="37">
        <v>13</v>
      </c>
      <c r="C21" s="22" t="s">
        <v>5</v>
      </c>
      <c r="D21" s="23" t="s">
        <v>5</v>
      </c>
      <c r="E21" s="23" t="s">
        <v>5</v>
      </c>
      <c r="F21" s="23" t="s">
        <v>5</v>
      </c>
      <c r="G21" s="23" t="s">
        <v>5</v>
      </c>
      <c r="H21" s="23" t="s">
        <v>5</v>
      </c>
      <c r="I21" s="23" t="s">
        <v>5</v>
      </c>
      <c r="J21" s="23" t="s">
        <v>5</v>
      </c>
      <c r="K21" s="23" t="s">
        <v>5</v>
      </c>
      <c r="L21" s="24" t="s">
        <v>5</v>
      </c>
      <c r="M21" s="26">
        <f t="shared" si="1"/>
        <v>0</v>
      </c>
      <c r="N21" s="26">
        <f t="shared" si="2"/>
        <v>10</v>
      </c>
      <c r="O21" s="28">
        <f t="shared" si="3"/>
        <v>1</v>
      </c>
      <c r="P21" s="28" t="e">
        <f t="shared" ref="P21" si="4">IF(OR(O21&lt;=0,O21&gt;=1),NA(),NORMSINV(O21))</f>
        <v>#N/A</v>
      </c>
    </row>
    <row r="22" spans="2:18" ht="23.1" customHeight="1"/>
    <row r="23" spans="2:18" ht="23.1" customHeight="1"/>
    <row r="24" spans="2:18">
      <c r="E24" s="1"/>
      <c r="O24" s="11"/>
      <c r="P24" s="11"/>
      <c r="R24" s="2"/>
    </row>
    <row r="25" spans="2:18">
      <c r="E25" s="1"/>
      <c r="O25" s="11"/>
      <c r="P25" s="11"/>
      <c r="R25" s="2"/>
    </row>
    <row r="26" spans="2:18">
      <c r="E26" s="1"/>
      <c r="O26" s="11"/>
      <c r="P26" s="11"/>
      <c r="R26" s="2"/>
    </row>
    <row r="27" spans="2:18">
      <c r="E27" s="1"/>
      <c r="O27" s="11"/>
      <c r="P27" s="11"/>
      <c r="R27" s="2"/>
    </row>
    <row r="28" spans="2:18">
      <c r="O28" s="11"/>
      <c r="P28" s="11"/>
      <c r="R28" s="2"/>
    </row>
    <row r="29" spans="2:18">
      <c r="O29" s="11"/>
      <c r="P29" s="11"/>
      <c r="R29" s="2"/>
    </row>
    <row r="30" spans="2:18">
      <c r="O30" s="11"/>
      <c r="P30" s="11"/>
    </row>
    <row r="31" spans="2:18">
      <c r="O31" s="11"/>
      <c r="P31" s="11"/>
    </row>
    <row r="32" spans="2:18">
      <c r="O32" s="11"/>
      <c r="P32" s="11"/>
    </row>
    <row r="33" spans="5:16">
      <c r="E33" s="1"/>
      <c r="O33" s="11"/>
      <c r="P33" s="11"/>
    </row>
    <row r="34" spans="5:16">
      <c r="E34" s="1"/>
      <c r="O34" s="11"/>
      <c r="P34" s="11"/>
    </row>
    <row r="35" spans="5:16">
      <c r="E35" s="1"/>
      <c r="O35" s="11"/>
      <c r="P35" s="11"/>
    </row>
    <row r="36" spans="5:16">
      <c r="E36" s="1"/>
      <c r="O36" s="11"/>
      <c r="P36" s="11"/>
    </row>
    <row r="37" spans="5:16">
      <c r="E37" s="1"/>
      <c r="O37" s="11"/>
      <c r="P37" s="11"/>
    </row>
    <row r="38" spans="5:16">
      <c r="E38" s="1"/>
      <c r="O38" s="11"/>
      <c r="P38" s="11"/>
    </row>
    <row r="39" spans="5:16">
      <c r="E39" s="1"/>
      <c r="O39" s="11"/>
      <c r="P39" s="11"/>
    </row>
    <row r="40" spans="5:16">
      <c r="E40" s="1"/>
      <c r="O40" s="11"/>
      <c r="P40" s="11"/>
    </row>
    <row r="41" spans="5:16">
      <c r="E41" s="1"/>
      <c r="O41" s="11"/>
      <c r="P41" s="11"/>
    </row>
    <row r="42" spans="5:16">
      <c r="E42" s="1"/>
      <c r="O42" s="11"/>
      <c r="P42" s="11"/>
    </row>
    <row r="43" spans="5:16">
      <c r="E43" s="1"/>
      <c r="O43" s="11"/>
      <c r="P43" s="11"/>
    </row>
    <row r="44" spans="5:16">
      <c r="E44" s="1"/>
      <c r="O44" s="11"/>
      <c r="P44" s="11"/>
    </row>
    <row r="45" spans="5:16">
      <c r="E45" s="1"/>
      <c r="O45" s="11"/>
      <c r="P45" s="11"/>
    </row>
    <row r="46" spans="5:16">
      <c r="E46" s="1"/>
      <c r="O46" s="11"/>
      <c r="P46" s="11"/>
    </row>
    <row r="47" spans="5:16">
      <c r="E47" s="1"/>
      <c r="O47" s="11"/>
      <c r="P47" s="11"/>
    </row>
    <row r="48" spans="5:16">
      <c r="E48" s="1"/>
      <c r="O48" s="11"/>
      <c r="P48" s="11"/>
    </row>
    <row r="49" spans="5:18">
      <c r="E49" s="1"/>
      <c r="O49" s="11"/>
      <c r="P49" s="11"/>
    </row>
    <row r="50" spans="5:18">
      <c r="E50" s="1"/>
      <c r="O50" s="11"/>
      <c r="P50" s="11"/>
    </row>
    <row r="51" spans="5:18">
      <c r="E51" s="1"/>
      <c r="O51" s="11"/>
      <c r="P51" s="11"/>
    </row>
    <row r="52" spans="5:18">
      <c r="E52" s="1"/>
      <c r="O52" s="11"/>
      <c r="P52" s="11"/>
    </row>
    <row r="53" spans="5:18">
      <c r="E53" s="1"/>
      <c r="O53" s="11"/>
      <c r="P53" s="11"/>
    </row>
    <row r="54" spans="5:18">
      <c r="E54" s="1"/>
      <c r="O54" s="11"/>
      <c r="P54" s="11"/>
    </row>
    <row r="55" spans="5:18">
      <c r="E55" s="1"/>
      <c r="O55" s="11"/>
      <c r="P55" s="11"/>
    </row>
    <row r="56" spans="5:18">
      <c r="E56" s="1"/>
      <c r="O56" s="11"/>
      <c r="P56" s="11"/>
      <c r="R56" s="2"/>
    </row>
    <row r="57" spans="5:18">
      <c r="E57" s="1"/>
      <c r="O57" s="11"/>
      <c r="P57" s="11"/>
      <c r="R57" s="2"/>
    </row>
    <row r="58" spans="5:18">
      <c r="E58" s="1"/>
      <c r="O58" s="11"/>
      <c r="P58" s="11"/>
      <c r="R58" s="2"/>
    </row>
    <row r="59" spans="5:18">
      <c r="E59" s="1"/>
      <c r="O59" s="11"/>
      <c r="P59" s="11"/>
      <c r="R59" s="2"/>
    </row>
    <row r="60" spans="5:18">
      <c r="E60" s="1"/>
      <c r="O60" s="11"/>
      <c r="P60" s="11"/>
      <c r="R60" s="2"/>
    </row>
    <row r="61" spans="5:18">
      <c r="E61" s="1"/>
      <c r="O61" s="11"/>
      <c r="P61" s="11"/>
      <c r="R61" s="2"/>
    </row>
    <row r="62" spans="5:18">
      <c r="E62" s="1"/>
      <c r="O62" s="11"/>
      <c r="P62" s="11"/>
      <c r="R62" s="2"/>
    </row>
    <row r="63" spans="5:18">
      <c r="E63" s="1"/>
      <c r="O63" s="11"/>
      <c r="P63" s="11"/>
      <c r="R63" s="2"/>
    </row>
    <row r="64" spans="5:18">
      <c r="E64" s="1"/>
      <c r="O64" s="11"/>
      <c r="P64" s="11"/>
      <c r="R64" s="2"/>
    </row>
    <row r="65" spans="5:19">
      <c r="E65" s="1"/>
      <c r="O65" s="11"/>
      <c r="P65" s="11"/>
      <c r="R65" s="2"/>
    </row>
    <row r="66" spans="5:19">
      <c r="E66" s="1"/>
      <c r="O66" s="11"/>
      <c r="P66" s="11"/>
      <c r="R66" s="2"/>
      <c r="S66" s="2"/>
    </row>
    <row r="67" spans="5:19">
      <c r="E67" s="1"/>
      <c r="O67" s="11"/>
      <c r="P67" s="11"/>
      <c r="R67" s="2"/>
      <c r="S67" s="2"/>
    </row>
    <row r="68" spans="5:19">
      <c r="E68" s="1"/>
      <c r="M68" s="41" t="s">
        <v>10</v>
      </c>
      <c r="N68" s="41"/>
      <c r="O68" s="41"/>
      <c r="P68" s="41"/>
      <c r="R68" s="2"/>
      <c r="S68" s="2"/>
    </row>
    <row r="69" spans="5:19">
      <c r="E69" s="1"/>
      <c r="N69" s="5" t="s">
        <v>1</v>
      </c>
      <c r="O69" s="13" t="s">
        <v>2</v>
      </c>
      <c r="P69" s="13"/>
    </row>
    <row r="70" spans="5:19">
      <c r="E70" s="1"/>
      <c r="N70" s="14">
        <v>0.46</v>
      </c>
      <c r="O70" s="15">
        <v>-2.48</v>
      </c>
      <c r="P70" s="13"/>
    </row>
    <row r="71" spans="5:19">
      <c r="E71" s="1"/>
      <c r="O71" s="11"/>
      <c r="P71" s="11"/>
    </row>
    <row r="72" spans="5:19">
      <c r="E72" s="1"/>
      <c r="O72" s="11"/>
      <c r="P72" s="11"/>
      <c r="S72" s="2"/>
    </row>
    <row r="73" spans="5:19">
      <c r="E73" s="1"/>
      <c r="O73" s="11"/>
      <c r="P73" s="11"/>
      <c r="S73" s="2"/>
    </row>
    <row r="74" spans="5:19">
      <c r="E74" s="1"/>
      <c r="O74" s="11"/>
      <c r="P74" s="11"/>
      <c r="R74" s="2"/>
      <c r="S74" s="2"/>
    </row>
    <row r="75" spans="5:19">
      <c r="E75" s="1"/>
      <c r="O75" s="11"/>
      <c r="P75" s="11"/>
      <c r="R75" s="2"/>
      <c r="S75" s="2"/>
    </row>
    <row r="76" spans="5:19">
      <c r="E76" s="1"/>
      <c r="O76" s="11"/>
      <c r="P76" s="11"/>
      <c r="R76" s="3"/>
      <c r="S76" s="2"/>
    </row>
    <row r="77" spans="5:19">
      <c r="E77" s="1"/>
      <c r="O77" s="11"/>
      <c r="P77" s="11"/>
      <c r="R77" s="2"/>
      <c r="S77" s="2"/>
    </row>
    <row r="78" spans="5:19">
      <c r="E78" s="1"/>
      <c r="O78" s="11"/>
      <c r="P78" s="11"/>
      <c r="R78" s="2"/>
      <c r="S78" s="2"/>
    </row>
    <row r="79" spans="5:19">
      <c r="E79" s="1"/>
      <c r="O79" s="11"/>
      <c r="P79" s="11"/>
      <c r="R79" s="2"/>
      <c r="S79" s="2"/>
    </row>
    <row r="80" spans="5:19">
      <c r="E80" s="1"/>
      <c r="O80" s="11"/>
      <c r="P80" s="11"/>
      <c r="R80" s="2"/>
      <c r="S80" s="2"/>
    </row>
    <row r="81" spans="5:19">
      <c r="E81" s="1"/>
      <c r="O81" s="11"/>
      <c r="P81" s="11"/>
      <c r="R81" s="2"/>
      <c r="S81" s="2"/>
    </row>
    <row r="82" spans="5:19">
      <c r="E82" s="1"/>
      <c r="O82" s="11"/>
      <c r="P82" s="11"/>
      <c r="R82" s="2"/>
      <c r="S82" s="2"/>
    </row>
    <row r="83" spans="5:19">
      <c r="E83" s="1"/>
      <c r="O83" s="11"/>
      <c r="P83" s="11"/>
      <c r="R83" s="2"/>
      <c r="S83" s="2"/>
    </row>
    <row r="84" spans="5:19">
      <c r="E84" s="1"/>
      <c r="O84" s="11"/>
      <c r="P84" s="11"/>
      <c r="R84" s="2"/>
      <c r="S84" s="2"/>
    </row>
    <row r="85" spans="5:19">
      <c r="E85" s="1"/>
      <c r="O85" s="11"/>
      <c r="P85" s="11"/>
      <c r="R85" s="2"/>
      <c r="S85" s="2"/>
    </row>
    <row r="86" spans="5:19">
      <c r="E86" s="1"/>
      <c r="O86" s="11"/>
      <c r="P86" s="11"/>
      <c r="R86" s="2"/>
      <c r="S86" s="2"/>
    </row>
    <row r="87" spans="5:19">
      <c r="E87" s="1"/>
      <c r="O87" s="11"/>
      <c r="P87" s="11"/>
      <c r="R87" s="2"/>
      <c r="S87" s="2"/>
    </row>
    <row r="88" spans="5:19">
      <c r="E88" s="1"/>
      <c r="O88" s="11"/>
      <c r="P88" s="11"/>
      <c r="R88" s="2"/>
      <c r="S88" s="2"/>
    </row>
    <row r="89" spans="5:19">
      <c r="E89" s="1"/>
      <c r="O89" s="11"/>
      <c r="P89" s="11"/>
      <c r="R89" s="2"/>
      <c r="S89" s="2"/>
    </row>
    <row r="90" spans="5:19">
      <c r="E90" s="1"/>
      <c r="M90" s="41" t="s">
        <v>9</v>
      </c>
      <c r="N90" s="41"/>
      <c r="O90" s="41"/>
      <c r="P90" s="41"/>
      <c r="R90" s="2"/>
      <c r="S90" s="2"/>
    </row>
    <row r="91" spans="5:19">
      <c r="E91" s="1"/>
      <c r="N91" s="5" t="s">
        <v>3</v>
      </c>
      <c r="O91" s="13" t="s">
        <v>7</v>
      </c>
      <c r="P91" s="13"/>
      <c r="R91" s="2"/>
      <c r="S91" s="2"/>
    </row>
    <row r="92" spans="5:19">
      <c r="E92" s="1"/>
      <c r="N92" s="15">
        <f>-(O70/N70)</f>
        <v>5.3913043478260869</v>
      </c>
      <c r="O92" s="15">
        <f>1/N70</f>
        <v>2.1739130434782608</v>
      </c>
      <c r="P92" s="13"/>
    </row>
    <row r="93" spans="5:19">
      <c r="E93" s="1"/>
      <c r="M93" s="5"/>
      <c r="N93" s="13"/>
      <c r="O93" s="13"/>
      <c r="P93" s="5"/>
    </row>
    <row r="94" spans="5:19">
      <c r="E94" s="1"/>
      <c r="M94" s="41" t="s">
        <v>8</v>
      </c>
      <c r="N94" s="41"/>
      <c r="O94" s="41"/>
      <c r="P94" s="41"/>
    </row>
    <row r="95" spans="5:19">
      <c r="E95" s="1"/>
      <c r="N95" s="5" t="s">
        <v>6</v>
      </c>
      <c r="O95" s="13" t="s">
        <v>11</v>
      </c>
      <c r="P95" s="5"/>
    </row>
    <row r="96" spans="5:19">
      <c r="E96" s="1"/>
      <c r="N96" s="14">
        <v>1</v>
      </c>
      <c r="O96" s="15">
        <f t="shared" ref="O96:O108" si="5">NORMDIST(N96,$N$92,$O$92,TRUE)</f>
        <v>2.1691693767646781E-2</v>
      </c>
      <c r="P96" s="5"/>
    </row>
    <row r="97" spans="2:19">
      <c r="E97" s="1"/>
      <c r="N97" s="14">
        <v>2</v>
      </c>
      <c r="O97" s="15">
        <f t="shared" si="5"/>
        <v>5.9379940594793013E-2</v>
      </c>
      <c r="P97" s="5"/>
    </row>
    <row r="98" spans="2:19">
      <c r="E98" s="1"/>
      <c r="N98" s="14">
        <v>3</v>
      </c>
      <c r="O98" s="15">
        <f t="shared" si="5"/>
        <v>0.13566606094638264</v>
      </c>
      <c r="P98" s="5"/>
    </row>
    <row r="99" spans="2:19">
      <c r="E99" s="1"/>
      <c r="N99" s="14">
        <v>4</v>
      </c>
      <c r="O99" s="15">
        <f t="shared" si="5"/>
        <v>0.26108629969286151</v>
      </c>
      <c r="P99" s="5"/>
    </row>
    <row r="100" spans="2:19">
      <c r="E100" s="1"/>
      <c r="N100" s="14">
        <v>5</v>
      </c>
      <c r="O100" s="15">
        <f t="shared" si="5"/>
        <v>0.42857628409909926</v>
      </c>
      <c r="P100" s="5"/>
    </row>
    <row r="101" spans="2:19">
      <c r="E101" s="1"/>
      <c r="N101" s="14">
        <v>6</v>
      </c>
      <c r="O101" s="15">
        <f t="shared" si="5"/>
        <v>0.61026124755579725</v>
      </c>
      <c r="P101" s="5"/>
    </row>
    <row r="102" spans="2:19">
      <c r="E102" s="1"/>
      <c r="N102" s="14">
        <v>7</v>
      </c>
      <c r="O102" s="15">
        <f t="shared" si="5"/>
        <v>0.77035000283520949</v>
      </c>
      <c r="P102" s="5"/>
    </row>
    <row r="103" spans="2:19">
      <c r="E103" s="1"/>
      <c r="N103" s="14">
        <v>8</v>
      </c>
      <c r="O103" s="15">
        <f t="shared" si="5"/>
        <v>0.88493032977829178</v>
      </c>
      <c r="P103" s="5"/>
    </row>
    <row r="104" spans="2:19">
      <c r="E104" s="1"/>
      <c r="N104" s="14">
        <v>9</v>
      </c>
      <c r="O104" s="15">
        <f t="shared" si="5"/>
        <v>0.95154277373327723</v>
      </c>
      <c r="P104" s="5"/>
    </row>
    <row r="105" spans="2:19">
      <c r="E105" s="1"/>
      <c r="N105" s="14">
        <v>10</v>
      </c>
      <c r="O105" s="15">
        <f t="shared" si="5"/>
        <v>0.98299697735236724</v>
      </c>
      <c r="P105" s="5"/>
    </row>
    <row r="106" spans="2:19">
      <c r="E106" s="1"/>
      <c r="N106" s="14">
        <v>11</v>
      </c>
      <c r="O106" s="15">
        <f t="shared" si="5"/>
        <v>0.99505998424222941</v>
      </c>
      <c r="P106" s="5"/>
    </row>
    <row r="107" spans="2:19">
      <c r="E107" s="1"/>
      <c r="N107" s="14">
        <v>12</v>
      </c>
      <c r="O107" s="15">
        <f t="shared" si="5"/>
        <v>0.9988171092568956</v>
      </c>
      <c r="P107" s="5"/>
    </row>
    <row r="108" spans="2:19">
      <c r="E108" s="1"/>
      <c r="N108" s="14">
        <v>13</v>
      </c>
      <c r="O108" s="15">
        <f t="shared" si="5"/>
        <v>0.99976737092096446</v>
      </c>
      <c r="P108" s="11"/>
    </row>
    <row r="109" spans="2:19">
      <c r="E109" s="1"/>
      <c r="O109" s="11"/>
      <c r="P109" s="11"/>
    </row>
    <row r="110" spans="2:19" s="7" customFormat="1" ht="23.25">
      <c r="B110" s="8"/>
      <c r="E110" s="8"/>
      <c r="M110" s="16"/>
      <c r="N110" s="16"/>
      <c r="O110" s="16"/>
      <c r="P110" s="16"/>
      <c r="R110" s="10"/>
      <c r="S110" s="10"/>
    </row>
    <row r="111" spans="2:19" s="7" customFormat="1" ht="23.25">
      <c r="B111" s="8"/>
      <c r="E111" s="8"/>
      <c r="M111" s="16"/>
      <c r="N111" s="38" t="s">
        <v>26</v>
      </c>
      <c r="O111" s="16"/>
      <c r="P111" s="16"/>
      <c r="R111" s="10"/>
      <c r="S111" s="10"/>
    </row>
    <row r="112" spans="2:19" s="7" customFormat="1" ht="23.25">
      <c r="B112" s="39" t="s">
        <v>13</v>
      </c>
      <c r="C112" s="39"/>
      <c r="D112" s="39"/>
      <c r="E112" s="39"/>
      <c r="F112" s="39"/>
      <c r="G112" s="39"/>
      <c r="H112" s="39"/>
      <c r="I112" s="39"/>
      <c r="J112" s="39"/>
      <c r="K112" s="39"/>
      <c r="L112" s="9">
        <f>NORMINV(0.5,$N$92,$O$92)</f>
        <v>5.3913043478260869</v>
      </c>
      <c r="M112" s="16"/>
      <c r="N112" s="11">
        <v>0.5</v>
      </c>
      <c r="O112" s="16"/>
      <c r="P112" s="16"/>
    </row>
    <row r="113" spans="2:19" s="7" customFormat="1" ht="23.25">
      <c r="B113" s="39" t="s">
        <v>14</v>
      </c>
      <c r="C113" s="39"/>
      <c r="D113" s="39"/>
      <c r="E113" s="39"/>
      <c r="F113" s="39"/>
      <c r="G113" s="39"/>
      <c r="H113" s="39"/>
      <c r="I113" s="39"/>
      <c r="J113" s="39"/>
      <c r="K113" s="39"/>
      <c r="L113" s="9">
        <f>NORMINV(0.75,$N$92,$O$92)</f>
        <v>6.8575864134697433</v>
      </c>
      <c r="M113" s="16"/>
      <c r="N113" s="11">
        <v>0.75</v>
      </c>
      <c r="O113" s="16"/>
      <c r="P113" s="16"/>
    </row>
    <row r="114" spans="2:19" s="7" customFormat="1" ht="23.25">
      <c r="B114" s="39" t="s">
        <v>15</v>
      </c>
      <c r="C114" s="39"/>
      <c r="D114" s="39"/>
      <c r="E114" s="39"/>
      <c r="F114" s="39"/>
      <c r="G114" s="39"/>
      <c r="H114" s="39"/>
      <c r="I114" s="39"/>
      <c r="J114" s="39"/>
      <c r="K114" s="39"/>
      <c r="L114" s="9">
        <f>NORMINV(0.25,$N$92,$O$92)</f>
        <v>3.9250222821824305</v>
      </c>
      <c r="M114" s="16"/>
      <c r="N114" s="11">
        <v>0.25</v>
      </c>
      <c r="O114" s="16"/>
      <c r="P114" s="16"/>
    </row>
    <row r="115" spans="2:19" s="7" customFormat="1" ht="23.25">
      <c r="B115" s="39" t="s">
        <v>16</v>
      </c>
      <c r="C115" s="39"/>
      <c r="D115" s="39"/>
      <c r="E115" s="39"/>
      <c r="F115" s="39"/>
      <c r="G115" s="39"/>
      <c r="H115" s="39"/>
      <c r="I115" s="39"/>
      <c r="J115" s="39"/>
      <c r="K115" s="39"/>
      <c r="L115" s="9">
        <f>ABS(L113-L114)</f>
        <v>2.9325641312873127</v>
      </c>
      <c r="M115" s="16"/>
      <c r="N115" s="17"/>
      <c r="O115" s="16"/>
      <c r="P115" s="16"/>
    </row>
    <row r="116" spans="2:19" s="7" customFormat="1" ht="23.25">
      <c r="B116" s="39" t="s">
        <v>17</v>
      </c>
      <c r="C116" s="39"/>
      <c r="D116" s="39"/>
      <c r="E116" s="39"/>
      <c r="F116" s="39"/>
      <c r="G116" s="39"/>
      <c r="H116" s="39"/>
      <c r="I116" s="39"/>
      <c r="J116" s="39"/>
      <c r="K116" s="39"/>
      <c r="L116" s="9">
        <f>L113-L112</f>
        <v>1.4662820656436564</v>
      </c>
      <c r="M116" s="16"/>
      <c r="N116" s="18"/>
      <c r="O116" s="16"/>
      <c r="P116" s="16"/>
    </row>
    <row r="117" spans="2:19" s="7" customFormat="1" ht="23.25">
      <c r="B117" s="39" t="s">
        <v>12</v>
      </c>
      <c r="C117" s="39"/>
      <c r="D117" s="39"/>
      <c r="E117" s="39"/>
      <c r="F117" s="39"/>
      <c r="G117" s="39"/>
      <c r="H117" s="39"/>
      <c r="I117" s="39"/>
      <c r="J117" s="39"/>
      <c r="K117" s="39"/>
      <c r="L117" s="9">
        <f>L112-L114</f>
        <v>1.4662820656436564</v>
      </c>
      <c r="M117" s="16"/>
      <c r="N117" s="18"/>
      <c r="O117" s="16"/>
      <c r="P117" s="16"/>
    </row>
    <row r="118" spans="2:19" s="7" customFormat="1" ht="23.25">
      <c r="B118" s="39" t="s">
        <v>18</v>
      </c>
      <c r="C118" s="39"/>
      <c r="D118" s="39"/>
      <c r="E118" s="39"/>
      <c r="F118" s="39"/>
      <c r="G118" s="39"/>
      <c r="H118" s="39"/>
      <c r="I118" s="39"/>
      <c r="J118" s="39"/>
      <c r="K118" s="39"/>
      <c r="L118" s="9">
        <f xml:space="preserve"> AVERAGE(L116:L117)</f>
        <v>1.4662820656436564</v>
      </c>
      <c r="M118" s="16"/>
      <c r="N118" s="18"/>
      <c r="O118" s="16"/>
      <c r="P118" s="16"/>
    </row>
    <row r="119" spans="2:19">
      <c r="E119" s="1"/>
      <c r="P119" s="11"/>
      <c r="R119" s="2"/>
      <c r="S119" s="2"/>
    </row>
  </sheetData>
  <mergeCells count="17">
    <mergeCell ref="M90:P90"/>
    <mergeCell ref="M94:P94"/>
    <mergeCell ref="C7:L7"/>
    <mergeCell ref="P7:P8"/>
    <mergeCell ref="B112:K112"/>
    <mergeCell ref="M68:P68"/>
    <mergeCell ref="B7:B8"/>
    <mergeCell ref="M7:M8"/>
    <mergeCell ref="N7:N8"/>
    <mergeCell ref="O7:O8"/>
    <mergeCell ref="B115:K115"/>
    <mergeCell ref="B116:K116"/>
    <mergeCell ref="B4:L5"/>
    <mergeCell ref="B117:K117"/>
    <mergeCell ref="B118:K118"/>
    <mergeCell ref="B113:K113"/>
    <mergeCell ref="B114:K114"/>
  </mergeCells>
  <phoneticPr fontId="7" type="noConversion"/>
  <pageMargins left="0.75" right="0.75" top="1" bottom="1" header="0.5" footer="0.5"/>
  <pageSetup scale="31" orientation="portrait"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XXX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Kenneth M. Steele</cp:lastModifiedBy>
  <cp:lastPrinted>2015-05-13T18:50:02Z</cp:lastPrinted>
  <dcterms:created xsi:type="dcterms:W3CDTF">2014-08-04T15:21:35Z</dcterms:created>
  <dcterms:modified xsi:type="dcterms:W3CDTF">2015-05-29T14:34:54Z</dcterms:modified>
</cp:coreProperties>
</file>